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для СМ и СИ" sheetId="2" r:id="rId2"/>
  </sheets>
  <calcPr calcId="124519"/>
</workbook>
</file>

<file path=xl/calcChain.xml><?xml version="1.0" encoding="utf-8"?>
<calcChain xmlns="http://schemas.openxmlformats.org/spreadsheetml/2006/main">
  <c r="G50" i="2"/>
  <c r="D50"/>
  <c r="I51"/>
  <c r="H49"/>
  <c r="F49"/>
  <c r="H47"/>
  <c r="F47"/>
  <c r="H45"/>
  <c r="F45"/>
  <c r="H44"/>
  <c r="F44"/>
  <c r="H43"/>
  <c r="F43"/>
  <c r="H41"/>
  <c r="F41"/>
  <c r="H40"/>
  <c r="F40"/>
  <c r="H39"/>
  <c r="F39"/>
  <c r="H38"/>
  <c r="F38"/>
  <c r="H37"/>
  <c r="F37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3"/>
  <c r="F23"/>
  <c r="H22"/>
  <c r="F22"/>
  <c r="H21"/>
  <c r="F21"/>
  <c r="H20"/>
  <c r="F20"/>
  <c r="G19"/>
  <c r="G51" s="1"/>
  <c r="E19"/>
  <c r="E51" s="1"/>
  <c r="H18"/>
  <c r="F18"/>
  <c r="H17"/>
  <c r="F17"/>
  <c r="H16"/>
  <c r="F16"/>
  <c r="H15"/>
  <c r="F15"/>
  <c r="H14"/>
  <c r="F14"/>
  <c r="I51" i="1"/>
  <c r="D51"/>
  <c r="H49"/>
  <c r="F49"/>
  <c r="H47"/>
  <c r="F47"/>
  <c r="H45"/>
  <c r="F45"/>
  <c r="H44"/>
  <c r="F44"/>
  <c r="H43"/>
  <c r="F43"/>
  <c r="H41"/>
  <c r="F41"/>
  <c r="H40"/>
  <c r="F40"/>
  <c r="H39"/>
  <c r="F39"/>
  <c r="H38"/>
  <c r="F38"/>
  <c r="H37"/>
  <c r="F37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3"/>
  <c r="F23"/>
  <c r="H22"/>
  <c r="F22"/>
  <c r="H21"/>
  <c r="F21"/>
  <c r="H20"/>
  <c r="F20"/>
  <c r="G19"/>
  <c r="G51" s="1"/>
  <c r="H51" s="1"/>
  <c r="E19"/>
  <c r="E51" s="1"/>
  <c r="F51" s="1"/>
  <c r="H18"/>
  <c r="F18"/>
  <c r="H17"/>
  <c r="F17"/>
  <c r="H16"/>
  <c r="F16"/>
  <c r="H15"/>
  <c r="F15"/>
  <c r="H14"/>
  <c r="F14"/>
  <c r="F19" i="2" l="1"/>
  <c r="H19"/>
  <c r="F19" i="1"/>
  <c r="H19"/>
  <c r="D51" i="2"/>
  <c r="F51" s="1"/>
  <c r="H51" l="1"/>
</calcChain>
</file>

<file path=xl/sharedStrings.xml><?xml version="1.0" encoding="utf-8"?>
<sst xmlns="http://schemas.openxmlformats.org/spreadsheetml/2006/main" count="201" uniqueCount="89">
  <si>
    <t xml:space="preserve">СПРАВКА </t>
  </si>
  <si>
    <t>по замерам нагрузок трансформаторов подстанций</t>
  </si>
  <si>
    <t xml:space="preserve">напряжением 10/0,4кВ </t>
  </si>
  <si>
    <t>Kз ср = S ср / S уст</t>
  </si>
  <si>
    <t>Жезказганский энергоузел</t>
  </si>
  <si>
    <t>Sср = P / cos</t>
  </si>
  <si>
    <t>Л-1</t>
  </si>
  <si>
    <r>
      <t xml:space="preserve">в зимний максимум </t>
    </r>
    <r>
      <rPr>
        <b/>
        <sz val="14"/>
        <rFont val="Arial Cyr"/>
        <charset val="204"/>
      </rPr>
      <t>2018 г.</t>
    </r>
  </si>
  <si>
    <t>Cos фи =0,8</t>
  </si>
  <si>
    <t>Установленная</t>
  </si>
  <si>
    <t>НАГРУЗКА</t>
  </si>
  <si>
    <t>Уровни</t>
  </si>
  <si>
    <t>№</t>
  </si>
  <si>
    <t>мощность</t>
  </si>
  <si>
    <t>замер 19/12/2018г</t>
  </si>
  <si>
    <t>напряжения</t>
  </si>
  <si>
    <t>Наименование</t>
  </si>
  <si>
    <t>трансформатора</t>
  </si>
  <si>
    <t>Р ср</t>
  </si>
  <si>
    <t>Кз ср</t>
  </si>
  <si>
    <t>Р макс.</t>
  </si>
  <si>
    <t>Кз мах</t>
  </si>
  <si>
    <t>U ф</t>
  </si>
  <si>
    <t>кВА</t>
  </si>
  <si>
    <t>кВт</t>
  </si>
  <si>
    <t>%</t>
  </si>
  <si>
    <t>В</t>
  </si>
  <si>
    <t xml:space="preserve">Cos фи </t>
  </si>
  <si>
    <t>Филиал ЦРЭС от подстанции "Д"</t>
  </si>
  <si>
    <t>КТП№20</t>
  </si>
  <si>
    <t>Казсельхозтехника</t>
  </si>
  <si>
    <t>КТП№22</t>
  </si>
  <si>
    <t>ПКУ</t>
  </si>
  <si>
    <t>КТП№18</t>
  </si>
  <si>
    <t>от ТОО Арай</t>
  </si>
  <si>
    <t>КТП</t>
  </si>
  <si>
    <t>Рыбачий</t>
  </si>
  <si>
    <t>60-й разъезд</t>
  </si>
  <si>
    <t>Барсенгир</t>
  </si>
  <si>
    <t>Берлистик</t>
  </si>
  <si>
    <t>КТП№11</t>
  </si>
  <si>
    <t>база ЦРЭС</t>
  </si>
  <si>
    <t>КТП№12</t>
  </si>
  <si>
    <t>Мебельный цех</t>
  </si>
  <si>
    <t>КТП№13</t>
  </si>
  <si>
    <t>Гараж ЦРЭС</t>
  </si>
  <si>
    <t>Поселок "Кенгир"</t>
  </si>
  <si>
    <t>КТП№10</t>
  </si>
  <si>
    <t>"ГПС"</t>
  </si>
  <si>
    <t>КТП№1</t>
  </si>
  <si>
    <t>Контора</t>
  </si>
  <si>
    <t>КТП№3</t>
  </si>
  <si>
    <t>Стройцех</t>
  </si>
  <si>
    <t>КТП№4</t>
  </si>
  <si>
    <t>Парниковая</t>
  </si>
  <si>
    <t>КТП№7</t>
  </si>
  <si>
    <t>Садовая</t>
  </si>
  <si>
    <t>ТП№2</t>
  </si>
  <si>
    <t>п.ПТФ</t>
  </si>
  <si>
    <t xml:space="preserve">ТП№15 </t>
  </si>
  <si>
    <t>Индейка</t>
  </si>
  <si>
    <t>рез</t>
  </si>
  <si>
    <t>КТП№26</t>
  </si>
  <si>
    <t>Котельная школы</t>
  </si>
  <si>
    <t>КТП№8</t>
  </si>
  <si>
    <t>КНС Садовая</t>
  </si>
  <si>
    <t>Поселок "Талап"</t>
  </si>
  <si>
    <t>КТП№5</t>
  </si>
  <si>
    <t>Фекалка</t>
  </si>
  <si>
    <t>АЗС</t>
  </si>
  <si>
    <t>ТП№3</t>
  </si>
  <si>
    <t>Школа</t>
  </si>
  <si>
    <t>ТП№4</t>
  </si>
  <si>
    <t>Детский сад</t>
  </si>
  <si>
    <t>КТП№2</t>
  </si>
  <si>
    <t>Жилсектор</t>
  </si>
  <si>
    <t>ПС 35/10кВ "Копколь"</t>
  </si>
  <si>
    <t>Копколь</t>
  </si>
  <si>
    <t>Баракколь</t>
  </si>
  <si>
    <t>откл</t>
  </si>
  <si>
    <t>Ащиколь</t>
  </si>
  <si>
    <t>ПС 110/35/10кВ "Улытау"</t>
  </si>
  <si>
    <t>Зона отдыха</t>
  </si>
  <si>
    <t>Филиал Каражальского РЭС</t>
  </si>
  <si>
    <t>Клыч</t>
  </si>
  <si>
    <t>КОЛИЧЕСТВО  31 шт</t>
  </si>
  <si>
    <t>Ж Е З К А З Г А Н С К И Й     Э Н Е Р Г О У З Е Л</t>
  </si>
  <si>
    <t>итого</t>
  </si>
  <si>
    <t>Уровни напряжения U ф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</si>
</sst>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%"/>
    <numFmt numFmtId="166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color indexed="12"/>
      <name val="Times New Roman"/>
      <family val="1"/>
    </font>
    <font>
      <sz val="14"/>
      <color rgb="FF00206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indent="6"/>
    </xf>
    <xf numFmtId="0" fontId="2" fillId="0" borderId="6" xfId="0" applyFont="1" applyBorder="1" applyAlignment="1">
      <alignment horizontal="left" indent="6"/>
    </xf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2" fillId="0" borderId="9" xfId="0" applyNumberFormat="1" applyFont="1" applyBorder="1" applyAlignment="1">
      <alignment horizontal="left" indent="2"/>
    </xf>
    <xf numFmtId="14" fontId="2" fillId="0" borderId="10" xfId="0" applyNumberFormat="1" applyFont="1" applyBorder="1" applyAlignment="1">
      <alignment horizontal="left" indent="2"/>
    </xf>
    <xf numFmtId="0" fontId="2" fillId="0" borderId="10" xfId="0" applyFont="1" applyBorder="1"/>
    <xf numFmtId="0" fontId="2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 indent="4"/>
    </xf>
    <xf numFmtId="0" fontId="7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8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8" xfId="0" applyFont="1" applyBorder="1"/>
    <xf numFmtId="0" fontId="4" fillId="3" borderId="0" xfId="0" applyFont="1" applyFill="1" applyAlignment="1">
      <alignment horizontal="center"/>
    </xf>
    <xf numFmtId="0" fontId="2" fillId="0" borderId="19" xfId="0" applyFont="1" applyBorder="1" applyAlignment="1">
      <alignment horizontal="center"/>
    </xf>
    <xf numFmtId="0" fontId="7" fillId="4" borderId="20" xfId="0" applyFont="1" applyFill="1" applyBorder="1"/>
    <xf numFmtId="0" fontId="7" fillId="0" borderId="21" xfId="0" applyFont="1" applyFill="1" applyBorder="1"/>
    <xf numFmtId="0" fontId="9" fillId="0" borderId="21" xfId="0" applyFont="1" applyFill="1" applyBorder="1" applyAlignment="1">
      <alignment horizontal="left" indent="4"/>
    </xf>
    <xf numFmtId="164" fontId="10" fillId="0" borderId="21" xfId="0" applyNumberFormat="1" applyFont="1" applyFill="1" applyBorder="1"/>
    <xf numFmtId="165" fontId="10" fillId="0" borderId="21" xfId="1" applyNumberFormat="1" applyFont="1" applyFill="1" applyBorder="1"/>
    <xf numFmtId="165" fontId="10" fillId="0" borderId="22" xfId="1" applyNumberFormat="1" applyFont="1" applyFill="1" applyBorder="1"/>
    <xf numFmtId="0" fontId="10" fillId="0" borderId="23" xfId="0" applyFont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2" fillId="4" borderId="20" xfId="0" applyFont="1" applyFill="1" applyBorder="1"/>
    <xf numFmtId="0" fontId="11" fillId="0" borderId="21" xfId="0" applyFont="1" applyFill="1" applyBorder="1"/>
    <xf numFmtId="0" fontId="10" fillId="0" borderId="21" xfId="0" applyFont="1" applyFill="1" applyBorder="1"/>
    <xf numFmtId="0" fontId="12" fillId="0" borderId="23" xfId="0" applyFont="1" applyBorder="1" applyAlignment="1">
      <alignment horizontal="center"/>
    </xf>
    <xf numFmtId="0" fontId="7" fillId="0" borderId="20" xfId="0" applyFont="1" applyFill="1" applyBorder="1"/>
    <xf numFmtId="0" fontId="2" fillId="0" borderId="21" xfId="0" applyFont="1" applyFill="1" applyBorder="1"/>
    <xf numFmtId="164" fontId="10" fillId="0" borderId="21" xfId="0" applyNumberFormat="1" applyFont="1" applyFill="1" applyBorder="1" applyAlignment="1">
      <alignment horizontal="right"/>
    </xf>
    <xf numFmtId="166" fontId="10" fillId="0" borderId="23" xfId="0" applyNumberFormat="1" applyFont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166" fontId="12" fillId="0" borderId="23" xfId="0" applyNumberFormat="1" applyFont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right" indent="1"/>
    </xf>
    <xf numFmtId="0" fontId="13" fillId="0" borderId="21" xfId="0" applyFont="1" applyFill="1" applyBorder="1"/>
    <xf numFmtId="0" fontId="14" fillId="0" borderId="21" xfId="0" applyFont="1" applyFill="1" applyBorder="1"/>
    <xf numFmtId="0" fontId="15" fillId="3" borderId="0" xfId="0" applyFont="1" applyFill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0" xfId="0" applyFont="1" applyFill="1" applyBorder="1"/>
    <xf numFmtId="0" fontId="7" fillId="0" borderId="21" xfId="0" applyFont="1" applyFill="1" applyBorder="1" applyAlignment="1">
      <alignment horizontal="left"/>
    </xf>
    <xf numFmtId="0" fontId="16" fillId="0" borderId="21" xfId="0" applyFont="1" applyFill="1" applyBorder="1" applyAlignment="1">
      <alignment horizontal="left"/>
    </xf>
    <xf numFmtId="0" fontId="2" fillId="0" borderId="24" xfId="0" applyFont="1" applyFill="1" applyBorder="1"/>
    <xf numFmtId="0" fontId="2" fillId="0" borderId="25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 indent="4"/>
    </xf>
    <xf numFmtId="164" fontId="10" fillId="0" borderId="25" xfId="0" applyNumberFormat="1" applyFont="1" applyFill="1" applyBorder="1" applyAlignment="1">
      <alignment horizontal="right"/>
    </xf>
    <xf numFmtId="165" fontId="10" fillId="0" borderId="26" xfId="1" applyNumberFormat="1" applyFont="1" applyFill="1" applyBorder="1"/>
    <xf numFmtId="0" fontId="10" fillId="0" borderId="27" xfId="0" applyFont="1" applyBorder="1" applyAlignment="1">
      <alignment horizontal="center"/>
    </xf>
    <xf numFmtId="0" fontId="2" fillId="0" borderId="28" xfId="0" applyFont="1" applyFill="1" applyBorder="1"/>
    <xf numFmtId="0" fontId="2" fillId="0" borderId="29" xfId="0" applyFont="1" applyFill="1" applyBorder="1"/>
    <xf numFmtId="0" fontId="3" fillId="0" borderId="30" xfId="0" applyFont="1" applyFill="1" applyBorder="1" applyAlignment="1">
      <alignment horizontal="left" indent="4"/>
    </xf>
    <xf numFmtId="164" fontId="2" fillId="0" borderId="29" xfId="0" applyNumberFormat="1" applyFont="1" applyFill="1" applyBorder="1" applyAlignment="1">
      <alignment horizontal="center"/>
    </xf>
    <xf numFmtId="10" fontId="2" fillId="0" borderId="29" xfId="1" applyNumberFormat="1" applyFont="1" applyFill="1" applyBorder="1" applyAlignment="1">
      <alignment horizontal="right"/>
    </xf>
    <xf numFmtId="10" fontId="2" fillId="0" borderId="29" xfId="1" applyNumberFormat="1" applyFont="1" applyBorder="1"/>
    <xf numFmtId="166" fontId="2" fillId="0" borderId="29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5" borderId="0" xfId="0" applyFont="1" applyFill="1"/>
    <xf numFmtId="0" fontId="2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left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4" fillId="5" borderId="3" xfId="0" applyFont="1" applyFill="1" applyBorder="1" applyAlignment="1">
      <alignment horizontal="left"/>
    </xf>
    <xf numFmtId="0" fontId="2" fillId="5" borderId="0" xfId="0" applyFont="1" applyFill="1" applyBorder="1"/>
    <xf numFmtId="0" fontId="3" fillId="5" borderId="0" xfId="0" applyFont="1" applyFill="1" applyBorder="1"/>
    <xf numFmtId="0" fontId="2" fillId="5" borderId="16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center"/>
    </xf>
    <xf numFmtId="0" fontId="0" fillId="5" borderId="5" xfId="0" applyFill="1" applyBorder="1"/>
    <xf numFmtId="0" fontId="4" fillId="5" borderId="2" xfId="0" applyFont="1" applyFill="1" applyBorder="1" applyAlignment="1">
      <alignment horizontal="center"/>
    </xf>
    <xf numFmtId="0" fontId="0" fillId="5" borderId="8" xfId="0" applyFill="1" applyBorder="1"/>
    <xf numFmtId="0" fontId="0" fillId="5" borderId="31" xfId="0" applyFill="1" applyBorder="1"/>
    <xf numFmtId="0" fontId="2" fillId="5" borderId="14" xfId="0" applyFont="1" applyFill="1" applyBorder="1"/>
    <xf numFmtId="0" fontId="2" fillId="5" borderId="32" xfId="0" applyFont="1" applyFill="1" applyBorder="1"/>
    <xf numFmtId="0" fontId="3" fillId="5" borderId="13" xfId="0" applyFont="1" applyFill="1" applyBorder="1" applyAlignment="1">
      <alignment horizontal="left" indent="4"/>
    </xf>
    <xf numFmtId="164" fontId="2" fillId="5" borderId="32" xfId="0" applyNumberFormat="1" applyFont="1" applyFill="1" applyBorder="1" applyAlignment="1">
      <alignment horizontal="center"/>
    </xf>
    <xf numFmtId="10" fontId="2" fillId="5" borderId="32" xfId="1" applyNumberFormat="1" applyFont="1" applyFill="1" applyBorder="1" applyAlignment="1">
      <alignment horizontal="right"/>
    </xf>
    <xf numFmtId="10" fontId="2" fillId="5" borderId="32" xfId="1" applyNumberFormat="1" applyFont="1" applyFill="1" applyBorder="1"/>
    <xf numFmtId="166" fontId="2" fillId="5" borderId="15" xfId="0" applyNumberFormat="1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6" xfId="0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14" fontId="2" fillId="5" borderId="16" xfId="0" applyNumberFormat="1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2" fillId="5" borderId="16" xfId="0" applyFont="1" applyFill="1" applyBorder="1"/>
    <xf numFmtId="0" fontId="3" fillId="5" borderId="16" xfId="0" applyFont="1" applyFill="1" applyBorder="1"/>
    <xf numFmtId="0" fontId="7" fillId="5" borderId="16" xfId="0" applyFont="1" applyFill="1" applyBorder="1"/>
    <xf numFmtId="0" fontId="9" fillId="5" borderId="16" xfId="0" applyFont="1" applyFill="1" applyBorder="1" applyAlignment="1">
      <alignment horizontal="left" indent="4"/>
    </xf>
    <xf numFmtId="164" fontId="10" fillId="5" borderId="16" xfId="0" applyNumberFormat="1" applyFont="1" applyFill="1" applyBorder="1"/>
    <xf numFmtId="165" fontId="10" fillId="5" borderId="16" xfId="1" applyNumberFormat="1" applyFont="1" applyFill="1" applyBorder="1"/>
    <xf numFmtId="0" fontId="10" fillId="5" borderId="16" xfId="0" applyFont="1" applyFill="1" applyBorder="1" applyAlignment="1">
      <alignment horizontal="center"/>
    </xf>
    <xf numFmtId="164" fontId="4" fillId="5" borderId="16" xfId="0" applyNumberFormat="1" applyFont="1" applyFill="1" applyBorder="1" applyAlignment="1">
      <alignment horizontal="center"/>
    </xf>
    <xf numFmtId="0" fontId="11" fillId="5" borderId="16" xfId="0" applyFont="1" applyFill="1" applyBorder="1"/>
    <xf numFmtId="0" fontId="10" fillId="5" borderId="16" xfId="0" applyFont="1" applyFill="1" applyBorder="1"/>
    <xf numFmtId="0" fontId="12" fillId="5" borderId="16" xfId="0" applyFont="1" applyFill="1" applyBorder="1" applyAlignment="1">
      <alignment horizontal="center"/>
    </xf>
    <xf numFmtId="164" fontId="10" fillId="5" borderId="16" xfId="0" applyNumberFormat="1" applyFont="1" applyFill="1" applyBorder="1" applyAlignment="1">
      <alignment horizontal="right"/>
    </xf>
    <xf numFmtId="166" fontId="10" fillId="5" borderId="16" xfId="0" applyNumberFormat="1" applyFont="1" applyFill="1" applyBorder="1" applyAlignment="1">
      <alignment horizontal="center"/>
    </xf>
    <xf numFmtId="166" fontId="12" fillId="5" borderId="16" xfId="0" applyNumberFormat="1" applyFont="1" applyFill="1" applyBorder="1" applyAlignment="1">
      <alignment horizontal="center"/>
    </xf>
    <xf numFmtId="164" fontId="10" fillId="5" borderId="16" xfId="0" applyNumberFormat="1" applyFont="1" applyFill="1" applyBorder="1" applyAlignment="1">
      <alignment horizontal="right" indent="1"/>
    </xf>
    <xf numFmtId="0" fontId="13" fillId="5" borderId="16" xfId="0" applyFont="1" applyFill="1" applyBorder="1"/>
    <xf numFmtId="0" fontId="14" fillId="5" borderId="16" xfId="0" applyFont="1" applyFill="1" applyBorder="1"/>
    <xf numFmtId="0" fontId="15" fillId="5" borderId="16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left"/>
    </xf>
    <xf numFmtId="0" fontId="16" fillId="5" borderId="16" xfId="0" applyFont="1" applyFill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selection activeCell="G15" sqref="G15"/>
    </sheetView>
  </sheetViews>
  <sheetFormatPr defaultRowHeight="15"/>
  <cols>
    <col min="1" max="1" width="5.28515625" style="93" customWidth="1"/>
    <col min="2" max="2" width="13.140625" style="93" customWidth="1"/>
    <col min="3" max="3" width="24.7109375" style="93" customWidth="1"/>
    <col min="4" max="4" width="20.85546875" style="93" customWidth="1"/>
    <col min="5" max="5" width="11.85546875" style="93" customWidth="1"/>
    <col min="6" max="8" width="11.7109375" style="93" customWidth="1"/>
    <col min="9" max="9" width="15.28515625" style="93" customWidth="1"/>
    <col min="10" max="10" width="11.7109375" style="93" customWidth="1"/>
    <col min="11" max="11" width="12.7109375" style="93" customWidth="1"/>
    <col min="12" max="16384" width="9.140625" style="93"/>
  </cols>
  <sheetData>
    <row r="1" spans="1:11" ht="18.75">
      <c r="A1" s="88"/>
      <c r="B1" s="89" t="s">
        <v>0</v>
      </c>
      <c r="C1" s="89"/>
      <c r="D1" s="90"/>
      <c r="E1" s="89"/>
      <c r="F1" s="89"/>
      <c r="G1" s="89"/>
      <c r="H1" s="91"/>
      <c r="I1" s="91"/>
      <c r="J1" s="92"/>
    </row>
    <row r="2" spans="1:11" ht="18.75">
      <c r="A2" s="88"/>
      <c r="B2" s="89" t="s">
        <v>1</v>
      </c>
      <c r="C2" s="89"/>
      <c r="D2" s="90"/>
      <c r="E2" s="89"/>
      <c r="F2" s="89"/>
      <c r="G2" s="89"/>
      <c r="H2" s="91"/>
      <c r="I2" s="91"/>
      <c r="J2" s="92"/>
    </row>
    <row r="3" spans="1:11" ht="18.75">
      <c r="A3" s="88"/>
      <c r="B3" s="89" t="s">
        <v>2</v>
      </c>
      <c r="C3" s="89"/>
      <c r="D3" s="90"/>
      <c r="E3" s="89"/>
      <c r="F3" s="89"/>
      <c r="G3" s="89"/>
      <c r="H3" s="91"/>
      <c r="I3" s="91"/>
      <c r="J3" s="94" t="s">
        <v>3</v>
      </c>
      <c r="K3" s="106"/>
    </row>
    <row r="4" spans="1:11" ht="18.75">
      <c r="A4" s="88"/>
      <c r="B4" s="89"/>
      <c r="C4" s="89"/>
      <c r="D4" s="90"/>
      <c r="E4" s="89"/>
      <c r="F4" s="89"/>
      <c r="G4" s="88"/>
      <c r="H4" s="91"/>
      <c r="I4" s="91"/>
      <c r="J4" s="107"/>
      <c r="K4" s="108"/>
    </row>
    <row r="5" spans="1:11" ht="18.75">
      <c r="A5" s="95" t="s">
        <v>4</v>
      </c>
      <c r="B5" s="95"/>
      <c r="C5" s="95"/>
      <c r="D5" s="95"/>
      <c r="E5" s="95"/>
      <c r="F5" s="95"/>
      <c r="G5" s="95"/>
      <c r="H5" s="95"/>
      <c r="I5" s="103"/>
      <c r="J5" s="96" t="s">
        <v>5</v>
      </c>
      <c r="K5" s="108"/>
    </row>
    <row r="6" spans="1:11" ht="18.75">
      <c r="A6" s="91" t="s">
        <v>6</v>
      </c>
      <c r="B6" s="88"/>
      <c r="C6" s="88"/>
      <c r="D6" s="97"/>
      <c r="E6" s="98" t="s">
        <v>7</v>
      </c>
      <c r="F6" s="98"/>
      <c r="G6" s="98"/>
      <c r="H6" s="98"/>
      <c r="I6" s="98"/>
      <c r="J6" s="99" t="s">
        <v>8</v>
      </c>
      <c r="K6" s="109"/>
    </row>
    <row r="7" spans="1:11" ht="18.75">
      <c r="A7" s="88"/>
      <c r="B7" s="100"/>
      <c r="C7" s="100"/>
      <c r="D7" s="101"/>
      <c r="E7" s="100"/>
      <c r="F7" s="100"/>
      <c r="G7" s="88"/>
      <c r="H7" s="88"/>
      <c r="I7" s="88"/>
      <c r="J7" s="92"/>
    </row>
    <row r="8" spans="1:11" ht="18.75">
      <c r="A8" s="117" t="s">
        <v>12</v>
      </c>
      <c r="B8" s="117" t="s">
        <v>16</v>
      </c>
      <c r="C8" s="117"/>
      <c r="D8" s="118" t="s">
        <v>9</v>
      </c>
      <c r="E8" s="119" t="s">
        <v>10</v>
      </c>
      <c r="F8" s="119"/>
      <c r="G8" s="119"/>
      <c r="H8" s="119"/>
      <c r="I8" s="120" t="s">
        <v>88</v>
      </c>
      <c r="J8" s="121">
        <v>220</v>
      </c>
    </row>
    <row r="9" spans="1:11" ht="18.75">
      <c r="A9" s="117"/>
      <c r="B9" s="117"/>
      <c r="C9" s="117"/>
      <c r="D9" s="118" t="s">
        <v>13</v>
      </c>
      <c r="E9" s="122" t="s">
        <v>14</v>
      </c>
      <c r="F9" s="122"/>
      <c r="G9" s="122"/>
      <c r="H9" s="122"/>
      <c r="I9" s="120"/>
      <c r="J9" s="121"/>
    </row>
    <row r="10" spans="1:11" ht="18.75">
      <c r="A10" s="117"/>
      <c r="B10" s="117"/>
      <c r="C10" s="117"/>
      <c r="D10" s="118" t="s">
        <v>17</v>
      </c>
      <c r="E10" s="102" t="s">
        <v>18</v>
      </c>
      <c r="F10" s="102" t="s">
        <v>19</v>
      </c>
      <c r="G10" s="102" t="s">
        <v>20</v>
      </c>
      <c r="H10" s="102" t="s">
        <v>21</v>
      </c>
      <c r="I10" s="120"/>
      <c r="J10" s="121"/>
    </row>
    <row r="11" spans="1:11" ht="18.75">
      <c r="A11" s="117"/>
      <c r="B11" s="117"/>
      <c r="C11" s="117"/>
      <c r="D11" s="123" t="s">
        <v>23</v>
      </c>
      <c r="E11" s="102" t="s">
        <v>24</v>
      </c>
      <c r="F11" s="102" t="s">
        <v>25</v>
      </c>
      <c r="G11" s="102" t="s">
        <v>24</v>
      </c>
      <c r="H11" s="102" t="s">
        <v>25</v>
      </c>
      <c r="I11" s="102" t="s">
        <v>26</v>
      </c>
      <c r="J11" s="105" t="s">
        <v>27</v>
      </c>
    </row>
    <row r="12" spans="1:11" ht="18.75">
      <c r="A12" s="124" t="s">
        <v>86</v>
      </c>
      <c r="B12" s="124"/>
      <c r="C12" s="124"/>
      <c r="D12" s="124"/>
      <c r="E12" s="124"/>
      <c r="F12" s="124"/>
      <c r="G12" s="124"/>
      <c r="H12" s="124"/>
      <c r="I12" s="124"/>
      <c r="J12" s="105"/>
    </row>
    <row r="13" spans="1:11" ht="18.75">
      <c r="A13" s="125"/>
      <c r="B13" s="125" t="s">
        <v>28</v>
      </c>
      <c r="C13" s="125"/>
      <c r="D13" s="126"/>
      <c r="E13" s="102"/>
      <c r="F13" s="102"/>
      <c r="G13" s="102"/>
      <c r="H13" s="125"/>
      <c r="I13" s="102"/>
      <c r="J13" s="105"/>
    </row>
    <row r="14" spans="1:11" ht="18.75">
      <c r="A14" s="127">
        <v>1</v>
      </c>
      <c r="B14" s="127" t="s">
        <v>29</v>
      </c>
      <c r="C14" s="127" t="s">
        <v>30</v>
      </c>
      <c r="D14" s="128">
        <v>250</v>
      </c>
      <c r="E14" s="129">
        <v>11.118</v>
      </c>
      <c r="F14" s="130">
        <f>+E14/+J14/D14</f>
        <v>5.3775090689238213E-2</v>
      </c>
      <c r="G14" s="129">
        <v>15</v>
      </c>
      <c r="H14" s="130">
        <f>+G14/+J14/D14</f>
        <v>7.2551390568319232E-2</v>
      </c>
      <c r="I14" s="131">
        <v>233</v>
      </c>
      <c r="J14" s="132">
        <v>0.82699999999999996</v>
      </c>
    </row>
    <row r="15" spans="1:11" ht="18.75">
      <c r="A15" s="125">
        <v>2</v>
      </c>
      <c r="B15" s="133" t="s">
        <v>31</v>
      </c>
      <c r="C15" s="127" t="s">
        <v>32</v>
      </c>
      <c r="D15" s="128">
        <v>400</v>
      </c>
      <c r="E15" s="129">
        <v>21.704000000000001</v>
      </c>
      <c r="F15" s="130">
        <f>+E15/+J15/D15</f>
        <v>5.5086294416243659E-2</v>
      </c>
      <c r="G15" s="129">
        <v>24.966000000000001</v>
      </c>
      <c r="H15" s="130">
        <f>+G15/+J15/D15</f>
        <v>6.3365482233502538E-2</v>
      </c>
      <c r="I15" s="131">
        <v>237</v>
      </c>
      <c r="J15" s="105">
        <v>0.98499999999999999</v>
      </c>
    </row>
    <row r="16" spans="1:11" ht="18.75">
      <c r="A16" s="127">
        <v>3</v>
      </c>
      <c r="B16" s="134" t="s">
        <v>33</v>
      </c>
      <c r="C16" s="127" t="s">
        <v>34</v>
      </c>
      <c r="D16" s="128">
        <v>250</v>
      </c>
      <c r="E16" s="129">
        <v>5.048</v>
      </c>
      <c r="F16" s="130">
        <f>+E16/+J16/D16</f>
        <v>2.3076571428571429E-2</v>
      </c>
      <c r="G16" s="129">
        <v>15.939</v>
      </c>
      <c r="H16" s="130">
        <f>+G16/+J16/D16</f>
        <v>7.2863999999999998E-2</v>
      </c>
      <c r="I16" s="131">
        <v>231</v>
      </c>
      <c r="J16" s="132">
        <v>0.875</v>
      </c>
    </row>
    <row r="17" spans="1:10" ht="18.75">
      <c r="A17" s="125">
        <v>4</v>
      </c>
      <c r="B17" s="134" t="s">
        <v>35</v>
      </c>
      <c r="C17" s="127" t="s">
        <v>36</v>
      </c>
      <c r="D17" s="128">
        <v>250</v>
      </c>
      <c r="E17" s="129">
        <v>20.8</v>
      </c>
      <c r="F17" s="130">
        <f>+E17/0.8/D17</f>
        <v>0.104</v>
      </c>
      <c r="G17" s="129">
        <v>21.9</v>
      </c>
      <c r="H17" s="130">
        <f>+G17/0.8/D17</f>
        <v>0.10949999999999999</v>
      </c>
      <c r="I17" s="131">
        <v>231.7</v>
      </c>
      <c r="J17" s="105"/>
    </row>
    <row r="18" spans="1:10" ht="18.75">
      <c r="A18" s="127">
        <v>5</v>
      </c>
      <c r="B18" s="134" t="s">
        <v>35</v>
      </c>
      <c r="C18" s="133" t="s">
        <v>37</v>
      </c>
      <c r="D18" s="128">
        <v>63</v>
      </c>
      <c r="E18" s="129">
        <v>0.34899999999999998</v>
      </c>
      <c r="F18" s="130">
        <f>+E18/0.8/D18</f>
        <v>6.9246031746031745E-3</v>
      </c>
      <c r="G18" s="129">
        <v>2.5</v>
      </c>
      <c r="H18" s="130">
        <f>+G18/0.8/D18</f>
        <v>4.96031746031746E-2</v>
      </c>
      <c r="I18" s="131">
        <v>231.4</v>
      </c>
      <c r="J18" s="105"/>
    </row>
    <row r="19" spans="1:10" ht="18.75">
      <c r="A19" s="125">
        <v>6</v>
      </c>
      <c r="B19" s="134" t="s">
        <v>35</v>
      </c>
      <c r="C19" s="133" t="s">
        <v>38</v>
      </c>
      <c r="D19" s="128">
        <v>63</v>
      </c>
      <c r="E19" s="129">
        <f>22.25-2-10</f>
        <v>10.25</v>
      </c>
      <c r="F19" s="130">
        <f>+E19/0.8/D19</f>
        <v>0.20337301587301587</v>
      </c>
      <c r="G19" s="129">
        <f>25.4-12-2</f>
        <v>11.399999999999999</v>
      </c>
      <c r="H19" s="130">
        <f>+G19/0.8/D19</f>
        <v>0.22619047619047616</v>
      </c>
      <c r="I19" s="131">
        <v>231.4</v>
      </c>
      <c r="J19" s="105"/>
    </row>
    <row r="20" spans="1:10" ht="18.75">
      <c r="A20" s="127">
        <v>7</v>
      </c>
      <c r="B20" s="134" t="s">
        <v>35</v>
      </c>
      <c r="C20" s="133" t="s">
        <v>39</v>
      </c>
      <c r="D20" s="128">
        <v>63</v>
      </c>
      <c r="E20" s="129">
        <v>10</v>
      </c>
      <c r="F20" s="130">
        <f>+E20/0.8/D20</f>
        <v>0.1984126984126984</v>
      </c>
      <c r="G20" s="129">
        <v>12</v>
      </c>
      <c r="H20" s="130">
        <f>+G20/0.8/D20</f>
        <v>0.23809523809523808</v>
      </c>
      <c r="I20" s="131">
        <v>231.1</v>
      </c>
      <c r="J20" s="105"/>
    </row>
    <row r="21" spans="1:10" ht="18.75">
      <c r="A21" s="125">
        <v>8</v>
      </c>
      <c r="B21" s="133" t="s">
        <v>40</v>
      </c>
      <c r="C21" s="127" t="s">
        <v>41</v>
      </c>
      <c r="D21" s="128">
        <v>400</v>
      </c>
      <c r="E21" s="129">
        <v>55.826999999999998</v>
      </c>
      <c r="F21" s="130">
        <f>+E21/+J21/D21</f>
        <v>0.13998746238716148</v>
      </c>
      <c r="G21" s="129">
        <v>99.421999999999997</v>
      </c>
      <c r="H21" s="130">
        <f>+G21/+J21/D21</f>
        <v>0.24930290872617852</v>
      </c>
      <c r="I21" s="135">
        <v>231</v>
      </c>
      <c r="J21" s="105">
        <v>0.997</v>
      </c>
    </row>
    <row r="22" spans="1:10" ht="18.75">
      <c r="A22" s="127">
        <v>9</v>
      </c>
      <c r="B22" s="133" t="s">
        <v>42</v>
      </c>
      <c r="C22" s="127" t="s">
        <v>43</v>
      </c>
      <c r="D22" s="128">
        <v>400</v>
      </c>
      <c r="E22" s="129">
        <v>1.637</v>
      </c>
      <c r="F22" s="130">
        <f>+E22/+J22/D22</f>
        <v>4.3215417106652583E-3</v>
      </c>
      <c r="G22" s="129">
        <v>2.8159999999999998</v>
      </c>
      <c r="H22" s="130">
        <f>+G22/+J22/D22</f>
        <v>7.4340021119324185E-3</v>
      </c>
      <c r="I22" s="131">
        <v>234</v>
      </c>
      <c r="J22" s="132">
        <v>0.94699999999999995</v>
      </c>
    </row>
    <row r="23" spans="1:10" ht="18.75">
      <c r="A23" s="125">
        <v>10</v>
      </c>
      <c r="B23" s="133" t="s">
        <v>44</v>
      </c>
      <c r="C23" s="134" t="s">
        <v>45</v>
      </c>
      <c r="D23" s="128">
        <v>400</v>
      </c>
      <c r="E23" s="129">
        <v>65.932000000000002</v>
      </c>
      <c r="F23" s="130">
        <f>+E23/+J23/D23</f>
        <v>0.16532597793380141</v>
      </c>
      <c r="G23" s="129">
        <v>108.996</v>
      </c>
      <c r="H23" s="130">
        <f>+G23/+J23/D23</f>
        <v>0.27330992978936808</v>
      </c>
      <c r="I23" s="131">
        <v>234</v>
      </c>
      <c r="J23" s="105">
        <v>0.997</v>
      </c>
    </row>
    <row r="24" spans="1:10" ht="18.75">
      <c r="A24" s="127"/>
      <c r="B24" s="125" t="s">
        <v>46</v>
      </c>
      <c r="C24" s="125"/>
      <c r="D24" s="128"/>
      <c r="E24" s="136"/>
      <c r="F24" s="130"/>
      <c r="G24" s="136"/>
      <c r="H24" s="130"/>
      <c r="I24" s="131"/>
      <c r="J24" s="105"/>
    </row>
    <row r="25" spans="1:10" ht="18.75">
      <c r="A25" s="125">
        <v>11</v>
      </c>
      <c r="B25" s="133" t="s">
        <v>47</v>
      </c>
      <c r="C25" s="127" t="s">
        <v>48</v>
      </c>
      <c r="D25" s="128">
        <v>250</v>
      </c>
      <c r="E25" s="129">
        <v>34.771000000000001</v>
      </c>
      <c r="F25" s="130">
        <f>+E25/+J25/D25</f>
        <v>0.14105882352941176</v>
      </c>
      <c r="G25" s="129">
        <v>50.146999999999998</v>
      </c>
      <c r="H25" s="130">
        <f>+G25/+J25/D25</f>
        <v>0.20343610547667343</v>
      </c>
      <c r="I25" s="131">
        <v>235</v>
      </c>
      <c r="J25" s="132">
        <v>0.98599999999999999</v>
      </c>
    </row>
    <row r="26" spans="1:10" ht="18.75">
      <c r="A26" s="127">
        <v>12</v>
      </c>
      <c r="B26" s="133" t="s">
        <v>49</v>
      </c>
      <c r="C26" s="127" t="s">
        <v>50</v>
      </c>
      <c r="D26" s="128">
        <v>400</v>
      </c>
      <c r="E26" s="129">
        <v>98.617999999999995</v>
      </c>
      <c r="F26" s="130">
        <f>+E26/0.8/D26</f>
        <v>0.30818124999999996</v>
      </c>
      <c r="G26" s="129">
        <v>105</v>
      </c>
      <c r="H26" s="130">
        <f>+G26/0.8/D26</f>
        <v>0.328125</v>
      </c>
      <c r="I26" s="137">
        <v>231.5</v>
      </c>
      <c r="J26" s="105"/>
    </row>
    <row r="27" spans="1:10" ht="18.75">
      <c r="A27" s="125">
        <v>13</v>
      </c>
      <c r="B27" s="133" t="s">
        <v>51</v>
      </c>
      <c r="C27" s="127" t="s">
        <v>52</v>
      </c>
      <c r="D27" s="128">
        <v>25</v>
      </c>
      <c r="E27" s="129">
        <v>1.3089999999999999</v>
      </c>
      <c r="F27" s="130">
        <f>+E27/0.8/D27</f>
        <v>6.5449999999999994E-2</v>
      </c>
      <c r="G27" s="129">
        <v>2.5</v>
      </c>
      <c r="H27" s="130">
        <f>+G27/0.8/D27</f>
        <v>0.125</v>
      </c>
      <c r="I27" s="137">
        <v>231</v>
      </c>
      <c r="J27" s="105"/>
    </row>
    <row r="28" spans="1:10" ht="18.75">
      <c r="A28" s="127">
        <v>14</v>
      </c>
      <c r="B28" s="133" t="s">
        <v>53</v>
      </c>
      <c r="C28" s="125" t="s">
        <v>54</v>
      </c>
      <c r="D28" s="128">
        <v>100</v>
      </c>
      <c r="E28" s="136">
        <v>26.797999999999998</v>
      </c>
      <c r="F28" s="130">
        <f>+E28/+J28/D28</f>
        <v>0.27123481781376513</v>
      </c>
      <c r="G28" s="136">
        <v>32</v>
      </c>
      <c r="H28" s="130">
        <f>+G28/+J28/D28</f>
        <v>0.32388663967611336</v>
      </c>
      <c r="I28" s="131">
        <v>236</v>
      </c>
      <c r="J28" s="105">
        <v>0.98799999999999999</v>
      </c>
    </row>
    <row r="29" spans="1:10" ht="18.75">
      <c r="A29" s="125">
        <v>15</v>
      </c>
      <c r="B29" s="133" t="s">
        <v>55</v>
      </c>
      <c r="C29" s="127" t="s">
        <v>56</v>
      </c>
      <c r="D29" s="128">
        <v>400</v>
      </c>
      <c r="E29" s="129">
        <v>100.68</v>
      </c>
      <c r="F29" s="130">
        <f>+E29/+J29/D29</f>
        <v>0.25398587285570134</v>
      </c>
      <c r="G29" s="129">
        <v>143.13900000000001</v>
      </c>
      <c r="H29" s="130">
        <f>+G29/+J29/D29</f>
        <v>0.3610973763874874</v>
      </c>
      <c r="I29" s="131">
        <v>233</v>
      </c>
      <c r="J29" s="105">
        <v>0.99099999999999999</v>
      </c>
    </row>
    <row r="30" spans="1:10" ht="18.75">
      <c r="A30" s="127">
        <v>16</v>
      </c>
      <c r="B30" s="133" t="s">
        <v>57</v>
      </c>
      <c r="C30" s="127" t="s">
        <v>58</v>
      </c>
      <c r="D30" s="128">
        <v>630</v>
      </c>
      <c r="E30" s="129">
        <v>117.07</v>
      </c>
      <c r="F30" s="130">
        <f>+E30/+J30/D30</f>
        <v>0.18732398873527903</v>
      </c>
      <c r="G30" s="129">
        <v>167.08799999999999</v>
      </c>
      <c r="H30" s="130">
        <f>+G30/+J30/D30</f>
        <v>0.26735791090629801</v>
      </c>
      <c r="I30" s="131">
        <v>232</v>
      </c>
      <c r="J30" s="105">
        <v>0.99199999999999999</v>
      </c>
    </row>
    <row r="31" spans="1:10" ht="18.75">
      <c r="A31" s="125">
        <v>17</v>
      </c>
      <c r="B31" s="133"/>
      <c r="C31" s="127" t="s">
        <v>58</v>
      </c>
      <c r="D31" s="128">
        <v>400</v>
      </c>
      <c r="E31" s="129">
        <v>101.459</v>
      </c>
      <c r="F31" s="130">
        <f>+E31/+J31/D31</f>
        <v>0.25492211055276381</v>
      </c>
      <c r="G31" s="129">
        <v>126.708</v>
      </c>
      <c r="H31" s="130">
        <f>+G31/+J31/D31</f>
        <v>0.31836180904522615</v>
      </c>
      <c r="I31" s="131">
        <v>235</v>
      </c>
      <c r="J31" s="105">
        <v>0.995</v>
      </c>
    </row>
    <row r="32" spans="1:10" ht="18.75">
      <c r="A32" s="127">
        <v>18</v>
      </c>
      <c r="B32" s="133" t="s">
        <v>59</v>
      </c>
      <c r="C32" s="104" t="s">
        <v>60</v>
      </c>
      <c r="D32" s="128">
        <v>250</v>
      </c>
      <c r="E32" s="129">
        <v>95.864999999999995</v>
      </c>
      <c r="F32" s="130">
        <f>+E32/+J32/D32</f>
        <v>0.38500000000000001</v>
      </c>
      <c r="G32" s="129">
        <v>122.65600000000001</v>
      </c>
      <c r="H32" s="130">
        <f>+G32/+J32/D32</f>
        <v>0.4925943775100402</v>
      </c>
      <c r="I32" s="131">
        <v>233</v>
      </c>
      <c r="J32" s="105">
        <v>0.996</v>
      </c>
    </row>
    <row r="33" spans="1:10" ht="18.75">
      <c r="A33" s="125">
        <v>19</v>
      </c>
      <c r="B33" s="133"/>
      <c r="C33" s="127" t="s">
        <v>60</v>
      </c>
      <c r="D33" s="128">
        <v>250</v>
      </c>
      <c r="E33" s="129">
        <v>0</v>
      </c>
      <c r="F33" s="130">
        <f>+E33/0.8/D33</f>
        <v>0</v>
      </c>
      <c r="G33" s="129">
        <v>0</v>
      </c>
      <c r="H33" s="130">
        <f>+G33/0.8/D33</f>
        <v>0</v>
      </c>
      <c r="I33" s="131" t="s">
        <v>61</v>
      </c>
      <c r="J33" s="105"/>
    </row>
    <row r="34" spans="1:10" ht="18.75">
      <c r="A34" s="127">
        <v>20</v>
      </c>
      <c r="B34" s="127" t="s">
        <v>62</v>
      </c>
      <c r="C34" s="104" t="s">
        <v>63</v>
      </c>
      <c r="D34" s="128">
        <v>100</v>
      </c>
      <c r="E34" s="129">
        <v>4.5990000000000002</v>
      </c>
      <c r="F34" s="130">
        <f>+E34/+J34/D34</f>
        <v>7.0645161290322583E-2</v>
      </c>
      <c r="G34" s="129">
        <v>6.056</v>
      </c>
      <c r="H34" s="130">
        <f>+G34/+J34/D34</f>
        <v>9.3026113671274946E-2</v>
      </c>
      <c r="I34" s="131">
        <v>231.2</v>
      </c>
      <c r="J34" s="105">
        <v>0.65100000000000002</v>
      </c>
    </row>
    <row r="35" spans="1:10" ht="18.75">
      <c r="A35" s="125">
        <v>21</v>
      </c>
      <c r="B35" s="127" t="s">
        <v>64</v>
      </c>
      <c r="C35" s="127" t="s">
        <v>65</v>
      </c>
      <c r="D35" s="128">
        <v>25</v>
      </c>
      <c r="E35" s="129">
        <v>0</v>
      </c>
      <c r="F35" s="130">
        <v>0</v>
      </c>
      <c r="G35" s="129">
        <v>0</v>
      </c>
      <c r="H35" s="130">
        <v>0</v>
      </c>
      <c r="I35" s="138">
        <v>0</v>
      </c>
      <c r="J35" s="105">
        <v>0</v>
      </c>
    </row>
    <row r="36" spans="1:10" ht="18.75">
      <c r="A36" s="127"/>
      <c r="B36" s="127" t="s">
        <v>66</v>
      </c>
      <c r="C36" s="118"/>
      <c r="D36" s="128"/>
      <c r="E36" s="129"/>
      <c r="F36" s="130"/>
      <c r="G36" s="129"/>
      <c r="H36" s="130"/>
      <c r="I36" s="131"/>
      <c r="J36" s="105"/>
    </row>
    <row r="37" spans="1:10" ht="18.75">
      <c r="A37" s="125">
        <v>22</v>
      </c>
      <c r="B37" s="127" t="s">
        <v>67</v>
      </c>
      <c r="C37" s="127" t="s">
        <v>68</v>
      </c>
      <c r="D37" s="128">
        <v>160</v>
      </c>
      <c r="E37" s="129">
        <v>16.954000000000001</v>
      </c>
      <c r="F37" s="130">
        <f>+E37/+J37/D37</f>
        <v>0.12584619952494064</v>
      </c>
      <c r="G37" s="139">
        <v>19</v>
      </c>
      <c r="H37" s="130">
        <f>+G37/+J37/D37</f>
        <v>0.14103325415676959</v>
      </c>
      <c r="I37" s="131">
        <v>241.7</v>
      </c>
      <c r="J37" s="105">
        <v>0.84199999999999997</v>
      </c>
    </row>
    <row r="38" spans="1:10" ht="18.75">
      <c r="A38" s="127">
        <v>23</v>
      </c>
      <c r="B38" s="127" t="s">
        <v>49</v>
      </c>
      <c r="C38" s="127" t="s">
        <v>69</v>
      </c>
      <c r="D38" s="128">
        <v>63</v>
      </c>
      <c r="E38" s="129">
        <v>4.9539999999999997</v>
      </c>
      <c r="F38" s="130">
        <f>+E38/+J38/D38</f>
        <v>8.0734004758645422E-2</v>
      </c>
      <c r="G38" s="139">
        <v>5.5</v>
      </c>
      <c r="H38" s="130">
        <f>+G38/+J38/D38</f>
        <v>8.963201981682474E-2</v>
      </c>
      <c r="I38" s="131">
        <v>239.4</v>
      </c>
      <c r="J38" s="105">
        <v>0.97399999999999998</v>
      </c>
    </row>
    <row r="39" spans="1:10" ht="18.75">
      <c r="A39" s="125">
        <v>24</v>
      </c>
      <c r="B39" s="127" t="s">
        <v>70</v>
      </c>
      <c r="C39" s="127" t="s">
        <v>71</v>
      </c>
      <c r="D39" s="128">
        <v>100</v>
      </c>
      <c r="E39" s="129">
        <v>9.24</v>
      </c>
      <c r="F39" s="130">
        <f>+E39/+J39/D39</f>
        <v>9.3617021276595741E-2</v>
      </c>
      <c r="G39" s="139">
        <v>19.026</v>
      </c>
      <c r="H39" s="130">
        <f>+G39/+J39/D39</f>
        <v>0.19276595744680849</v>
      </c>
      <c r="I39" s="131">
        <v>241</v>
      </c>
      <c r="J39" s="105">
        <v>0.98699999999999999</v>
      </c>
    </row>
    <row r="40" spans="1:10" ht="18.75">
      <c r="A40" s="127">
        <v>25</v>
      </c>
      <c r="B40" s="127" t="s">
        <v>72</v>
      </c>
      <c r="C40" s="125" t="s">
        <v>73</v>
      </c>
      <c r="D40" s="128">
        <v>250</v>
      </c>
      <c r="E40" s="136">
        <v>67.069999999999993</v>
      </c>
      <c r="F40" s="130">
        <f>+E40/+J40/D40</f>
        <v>0.2698993963782696</v>
      </c>
      <c r="G40" s="139">
        <v>97.905000000000001</v>
      </c>
      <c r="H40" s="130">
        <f>+G40/+J40/D40</f>
        <v>0.39398390342052314</v>
      </c>
      <c r="I40" s="137">
        <v>242</v>
      </c>
      <c r="J40" s="105">
        <v>0.99399999999999999</v>
      </c>
    </row>
    <row r="41" spans="1:10" ht="18.75">
      <c r="A41" s="125">
        <v>26</v>
      </c>
      <c r="B41" s="127" t="s">
        <v>74</v>
      </c>
      <c r="C41" s="127" t="s">
        <v>75</v>
      </c>
      <c r="D41" s="128">
        <v>160</v>
      </c>
      <c r="E41" s="129">
        <v>36.171999999999997</v>
      </c>
      <c r="F41" s="130">
        <f>+E41/+J41/D41</f>
        <v>0.38579351535836176</v>
      </c>
      <c r="G41" s="139">
        <v>41</v>
      </c>
      <c r="H41" s="130">
        <f>+G41/+J41/D41</f>
        <v>0.4372866894197952</v>
      </c>
      <c r="I41" s="131">
        <v>238.5</v>
      </c>
      <c r="J41" s="105">
        <v>0.58599999999999997</v>
      </c>
    </row>
    <row r="42" spans="1:10" ht="18.75">
      <c r="A42" s="127"/>
      <c r="B42" s="127" t="s">
        <v>76</v>
      </c>
      <c r="C42" s="127"/>
      <c r="D42" s="128"/>
      <c r="E42" s="129"/>
      <c r="F42" s="130"/>
      <c r="G42" s="129"/>
      <c r="H42" s="130"/>
      <c r="I42" s="131"/>
      <c r="J42" s="105"/>
    </row>
    <row r="43" spans="1:10" ht="18.75">
      <c r="A43" s="125">
        <v>27</v>
      </c>
      <c r="B43" s="140" t="s">
        <v>35</v>
      </c>
      <c r="C43" s="141" t="s">
        <v>77</v>
      </c>
      <c r="D43" s="128">
        <v>400</v>
      </c>
      <c r="E43" s="129">
        <v>0</v>
      </c>
      <c r="F43" s="130">
        <f>+E43/0.8/D43</f>
        <v>0</v>
      </c>
      <c r="G43" s="129">
        <v>0</v>
      </c>
      <c r="H43" s="130">
        <f>+G43/0.8/D43</f>
        <v>0</v>
      </c>
      <c r="I43" s="131">
        <v>231</v>
      </c>
      <c r="J43" s="105"/>
    </row>
    <row r="44" spans="1:10" ht="18.75">
      <c r="A44" s="127">
        <v>28</v>
      </c>
      <c r="B44" s="140" t="s">
        <v>35</v>
      </c>
      <c r="C44" s="141" t="s">
        <v>78</v>
      </c>
      <c r="D44" s="128">
        <v>63</v>
      </c>
      <c r="E44" s="136">
        <v>0</v>
      </c>
      <c r="F44" s="130">
        <f>+E44/0.8/D44</f>
        <v>0</v>
      </c>
      <c r="G44" s="136">
        <v>0</v>
      </c>
      <c r="H44" s="130">
        <f>+G44/0.8/D44</f>
        <v>0</v>
      </c>
      <c r="I44" s="131" t="s">
        <v>79</v>
      </c>
      <c r="J44" s="105"/>
    </row>
    <row r="45" spans="1:10" ht="18.75">
      <c r="A45" s="125">
        <v>29</v>
      </c>
      <c r="B45" s="140" t="s">
        <v>35</v>
      </c>
      <c r="C45" s="141" t="s">
        <v>80</v>
      </c>
      <c r="D45" s="128">
        <v>100</v>
      </c>
      <c r="E45" s="129">
        <v>0</v>
      </c>
      <c r="F45" s="130">
        <f>+E45/0.8/D45</f>
        <v>0</v>
      </c>
      <c r="G45" s="129">
        <v>0</v>
      </c>
      <c r="H45" s="130">
        <f>+G45/0.8/D45</f>
        <v>0</v>
      </c>
      <c r="I45" s="131" t="s">
        <v>79</v>
      </c>
      <c r="J45" s="142"/>
    </row>
    <row r="46" spans="1:10" ht="18.75">
      <c r="A46" s="127"/>
      <c r="B46" s="127" t="s">
        <v>81</v>
      </c>
      <c r="C46" s="127"/>
      <c r="D46" s="128"/>
      <c r="E46" s="129"/>
      <c r="F46" s="130"/>
      <c r="G46" s="129"/>
      <c r="H46" s="130"/>
      <c r="I46" s="131"/>
      <c r="J46" s="142"/>
    </row>
    <row r="47" spans="1:10" ht="18.75">
      <c r="A47" s="125">
        <v>30</v>
      </c>
      <c r="B47" s="125" t="s">
        <v>35</v>
      </c>
      <c r="C47" s="104" t="s">
        <v>82</v>
      </c>
      <c r="D47" s="128">
        <v>250</v>
      </c>
      <c r="E47" s="129">
        <v>60</v>
      </c>
      <c r="F47" s="130">
        <f>+E47/0.8/D47</f>
        <v>0.3</v>
      </c>
      <c r="G47" s="129">
        <v>65</v>
      </c>
      <c r="H47" s="130">
        <f>+G47/0.8/D47</f>
        <v>0.32500000000000001</v>
      </c>
      <c r="I47" s="102">
        <v>231.5</v>
      </c>
      <c r="J47" s="105"/>
    </row>
    <row r="48" spans="1:10" ht="18.75">
      <c r="A48" s="125"/>
      <c r="B48" s="127" t="s">
        <v>83</v>
      </c>
      <c r="C48" s="143"/>
      <c r="D48" s="128"/>
      <c r="E48" s="129"/>
      <c r="F48" s="130"/>
      <c r="G48" s="129"/>
      <c r="H48" s="130"/>
      <c r="I48" s="131"/>
      <c r="J48" s="105"/>
    </row>
    <row r="49" spans="1:10" ht="18.75">
      <c r="A49" s="127">
        <v>31</v>
      </c>
      <c r="B49" s="127" t="s">
        <v>35</v>
      </c>
      <c r="C49" s="144" t="s">
        <v>84</v>
      </c>
      <c r="D49" s="128">
        <v>63</v>
      </c>
      <c r="E49" s="129">
        <v>1.964</v>
      </c>
      <c r="F49" s="130">
        <f>+E49/0.8/D49</f>
        <v>3.8968253968253964E-2</v>
      </c>
      <c r="G49" s="129">
        <v>2.351</v>
      </c>
      <c r="H49" s="130">
        <f>+G49/0.8/D49</f>
        <v>4.6646825396825395E-2</v>
      </c>
      <c r="I49" s="131">
        <v>231.5</v>
      </c>
      <c r="J49" s="105"/>
    </row>
    <row r="50" spans="1:10" ht="18.75">
      <c r="A50" s="125"/>
      <c r="B50" s="104"/>
      <c r="C50" s="104"/>
      <c r="D50" s="128"/>
      <c r="E50" s="136"/>
      <c r="F50" s="136"/>
      <c r="G50" s="136"/>
      <c r="H50" s="130"/>
      <c r="I50" s="131"/>
      <c r="J50" s="105"/>
    </row>
    <row r="51" spans="1:10" ht="19.5" thickBot="1">
      <c r="A51" s="110"/>
      <c r="B51" s="111" t="s">
        <v>85</v>
      </c>
      <c r="C51" s="111"/>
      <c r="D51" s="112">
        <f>SUM(D14:D50)</f>
        <v>6978</v>
      </c>
      <c r="E51" s="113">
        <f>SUM(E14:E49)</f>
        <v>980.18800000000022</v>
      </c>
      <c r="F51" s="114">
        <f>+E51/D51</f>
        <v>0.14046832903410722</v>
      </c>
      <c r="G51" s="113">
        <f>SUM(G14:G49)</f>
        <v>1320.0150000000001</v>
      </c>
      <c r="H51" s="115">
        <f>+G51/D51</f>
        <v>0.18916809974204646</v>
      </c>
      <c r="I51" s="116">
        <f>SUM(I14:I49)/28</f>
        <v>225.71071428571426</v>
      </c>
      <c r="J51" s="92"/>
    </row>
  </sheetData>
  <mergeCells count="9">
    <mergeCell ref="J8:J10"/>
    <mergeCell ref="A12:I12"/>
    <mergeCell ref="E6:I6"/>
    <mergeCell ref="A5:I5"/>
    <mergeCell ref="B8:C11"/>
    <mergeCell ref="A8:A11"/>
    <mergeCell ref="E8:H8"/>
    <mergeCell ref="E9:H9"/>
    <mergeCell ref="I8:I10"/>
  </mergeCells>
  <pageMargins left="0" right="0" top="0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opLeftCell="A30" workbookViewId="0">
      <selection activeCell="J26" sqref="J26"/>
    </sheetView>
  </sheetViews>
  <sheetFormatPr defaultRowHeight="15"/>
  <cols>
    <col min="1" max="1" width="5.28515625" customWidth="1"/>
    <col min="2" max="2" width="10.7109375" customWidth="1"/>
    <col min="3" max="3" width="24.7109375" customWidth="1"/>
    <col min="4" max="4" width="20.85546875" customWidth="1"/>
    <col min="5" max="5" width="11.85546875" hidden="1" customWidth="1"/>
    <col min="6" max="6" width="11.7109375" hidden="1" customWidth="1"/>
    <col min="7" max="11" width="11.7109375" customWidth="1"/>
  </cols>
  <sheetData>
    <row r="1" spans="1:10" ht="18.75">
      <c r="A1" s="1"/>
      <c r="B1" s="2" t="s">
        <v>0</v>
      </c>
      <c r="C1" s="2"/>
      <c r="D1" s="3"/>
      <c r="E1" s="2"/>
      <c r="F1" s="2"/>
      <c r="G1" s="2"/>
      <c r="H1" s="4"/>
      <c r="I1" s="4"/>
      <c r="J1" s="5"/>
    </row>
    <row r="2" spans="1:10" ht="18.75">
      <c r="A2" s="1"/>
      <c r="B2" s="2" t="s">
        <v>1</v>
      </c>
      <c r="C2" s="2"/>
      <c r="D2" s="3"/>
      <c r="E2" s="2"/>
      <c r="F2" s="2"/>
      <c r="G2" s="2"/>
      <c r="H2" s="4"/>
      <c r="I2" s="4"/>
      <c r="J2" s="5"/>
    </row>
    <row r="3" spans="1:10" ht="18.75">
      <c r="A3" s="1"/>
      <c r="B3" s="2" t="s">
        <v>2</v>
      </c>
      <c r="C3" s="2"/>
      <c r="D3" s="3"/>
      <c r="E3" s="2"/>
      <c r="F3" s="2"/>
      <c r="G3" s="2"/>
      <c r="H3" s="4"/>
      <c r="I3" s="4"/>
      <c r="J3" s="6" t="s">
        <v>3</v>
      </c>
    </row>
    <row r="4" spans="1:10" ht="18.75">
      <c r="A4" s="1"/>
      <c r="B4" s="2"/>
      <c r="C4" s="2"/>
      <c r="D4" s="3"/>
      <c r="E4" s="2"/>
      <c r="F4" s="2"/>
      <c r="G4" s="1"/>
      <c r="H4" s="4"/>
      <c r="I4" s="4"/>
      <c r="J4" s="5"/>
    </row>
    <row r="5" spans="1:10" ht="18.75">
      <c r="A5" s="1"/>
      <c r="B5" s="1"/>
      <c r="C5" s="3" t="s">
        <v>4</v>
      </c>
      <c r="D5" s="1"/>
      <c r="E5" s="1"/>
      <c r="F5" s="1"/>
      <c r="G5" s="1"/>
      <c r="H5" s="1"/>
      <c r="I5" s="4"/>
      <c r="J5" s="7" t="s">
        <v>5</v>
      </c>
    </row>
    <row r="6" spans="1:10" ht="18.75">
      <c r="A6" s="4" t="s">
        <v>6</v>
      </c>
      <c r="B6" s="1"/>
      <c r="C6" s="1"/>
      <c r="D6" s="8"/>
      <c r="E6" s="87" t="s">
        <v>7</v>
      </c>
      <c r="F6" s="87"/>
      <c r="G6" s="87"/>
      <c r="H6" s="87"/>
      <c r="I6" s="87"/>
      <c r="J6" s="9" t="s">
        <v>8</v>
      </c>
    </row>
    <row r="7" spans="1:10" ht="18.75">
      <c r="A7" s="1"/>
      <c r="B7" s="10"/>
      <c r="C7" s="10"/>
      <c r="D7" s="11"/>
      <c r="E7" s="10"/>
      <c r="F7" s="10"/>
      <c r="G7" s="1"/>
      <c r="H7" s="1"/>
      <c r="I7" s="1"/>
      <c r="J7" s="5"/>
    </row>
    <row r="8" spans="1:10" ht="18.75">
      <c r="A8" s="12"/>
      <c r="B8" s="13"/>
      <c r="C8" s="14"/>
      <c r="D8" s="15" t="s">
        <v>9</v>
      </c>
      <c r="E8" s="16" t="s">
        <v>10</v>
      </c>
      <c r="F8" s="17"/>
      <c r="G8" s="18"/>
      <c r="H8" s="14"/>
      <c r="I8" s="19" t="s">
        <v>11</v>
      </c>
      <c r="J8" s="5">
        <v>220</v>
      </c>
    </row>
    <row r="9" spans="1:10" ht="18.75">
      <c r="A9" s="20" t="s">
        <v>12</v>
      </c>
      <c r="B9" s="21"/>
      <c r="C9" s="22"/>
      <c r="D9" s="23" t="s">
        <v>13</v>
      </c>
      <c r="E9" s="24" t="s">
        <v>14</v>
      </c>
      <c r="F9" s="25"/>
      <c r="G9" s="26"/>
      <c r="H9" s="27"/>
      <c r="I9" s="28" t="s">
        <v>15</v>
      </c>
      <c r="J9" s="5"/>
    </row>
    <row r="10" spans="1:10" ht="18.75">
      <c r="A10" s="20"/>
      <c r="B10" s="29" t="s">
        <v>16</v>
      </c>
      <c r="C10" s="22"/>
      <c r="D10" s="30" t="s">
        <v>17</v>
      </c>
      <c r="E10" s="31" t="s">
        <v>18</v>
      </c>
      <c r="F10" s="31" t="s">
        <v>19</v>
      </c>
      <c r="G10" s="31" t="s">
        <v>20</v>
      </c>
      <c r="H10" s="31" t="s">
        <v>21</v>
      </c>
      <c r="I10" s="31" t="s">
        <v>22</v>
      </c>
      <c r="J10" s="32"/>
    </row>
    <row r="11" spans="1:10" ht="19.5" thickBot="1">
      <c r="A11" s="33"/>
      <c r="B11" s="34"/>
      <c r="C11" s="35"/>
      <c r="D11" s="36" t="s">
        <v>23</v>
      </c>
      <c r="E11" s="37" t="s">
        <v>24</v>
      </c>
      <c r="F11" s="37" t="s">
        <v>25</v>
      </c>
      <c r="G11" s="37" t="s">
        <v>24</v>
      </c>
      <c r="H11" s="37" t="s">
        <v>25</v>
      </c>
      <c r="I11" s="37" t="s">
        <v>26</v>
      </c>
      <c r="J11" s="38" t="s">
        <v>27</v>
      </c>
    </row>
    <row r="12" spans="1:10" ht="18.75">
      <c r="A12" s="39"/>
      <c r="B12" s="40"/>
      <c r="C12" s="40"/>
      <c r="D12" s="41" t="s">
        <v>86</v>
      </c>
      <c r="E12" s="42"/>
      <c r="F12" s="42"/>
      <c r="G12" s="43"/>
      <c r="H12" s="44"/>
      <c r="I12" s="28"/>
      <c r="J12" s="45"/>
    </row>
    <row r="13" spans="1:10" ht="18.75">
      <c r="A13" s="39"/>
      <c r="B13" s="40" t="s">
        <v>28</v>
      </c>
      <c r="C13" s="40"/>
      <c r="D13" s="41"/>
      <c r="E13" s="42"/>
      <c r="F13" s="42"/>
      <c r="G13" s="42"/>
      <c r="H13" s="44"/>
      <c r="I13" s="46"/>
      <c r="J13" s="45"/>
    </row>
    <row r="14" spans="1:10" ht="18.75" hidden="1">
      <c r="A14" s="47">
        <v>1</v>
      </c>
      <c r="B14" s="48" t="s">
        <v>29</v>
      </c>
      <c r="C14" s="48" t="s">
        <v>30</v>
      </c>
      <c r="D14" s="49">
        <v>250</v>
      </c>
      <c r="E14" s="50">
        <v>11.118</v>
      </c>
      <c r="F14" s="51">
        <f>+E14/+J14/D14</f>
        <v>5.3775090689238213E-2</v>
      </c>
      <c r="G14" s="50">
        <v>15</v>
      </c>
      <c r="H14" s="52">
        <f>+G14/+J14/D14</f>
        <v>7.2551390568319232E-2</v>
      </c>
      <c r="I14" s="53">
        <v>233</v>
      </c>
      <c r="J14" s="54">
        <v>0.82699999999999996</v>
      </c>
    </row>
    <row r="15" spans="1:10" ht="18.75" hidden="1">
      <c r="A15" s="55">
        <v>2</v>
      </c>
      <c r="B15" s="56" t="s">
        <v>31</v>
      </c>
      <c r="C15" s="48" t="s">
        <v>32</v>
      </c>
      <c r="D15" s="49">
        <v>400</v>
      </c>
      <c r="E15" s="50">
        <v>21.704000000000001</v>
      </c>
      <c r="F15" s="51">
        <f>+E15/+J15/D15</f>
        <v>5.5086294416243659E-2</v>
      </c>
      <c r="G15" s="50">
        <v>24.966000000000001</v>
      </c>
      <c r="H15" s="52">
        <f>+G15/+J15/D15</f>
        <v>6.3365482233502538E-2</v>
      </c>
      <c r="I15" s="53">
        <v>237</v>
      </c>
      <c r="J15" s="45">
        <v>0.98499999999999999</v>
      </c>
    </row>
    <row r="16" spans="1:10" ht="18.75" hidden="1">
      <c r="A16" s="47">
        <v>3</v>
      </c>
      <c r="B16" s="57" t="s">
        <v>33</v>
      </c>
      <c r="C16" s="48" t="s">
        <v>34</v>
      </c>
      <c r="D16" s="49">
        <v>250</v>
      </c>
      <c r="E16" s="50">
        <v>5.048</v>
      </c>
      <c r="F16" s="51">
        <f>+E16/+J16/D16</f>
        <v>2.3076571428571429E-2</v>
      </c>
      <c r="G16" s="50">
        <v>15.939</v>
      </c>
      <c r="H16" s="52">
        <f>+G16/+J16/D16</f>
        <v>7.2863999999999998E-2</v>
      </c>
      <c r="I16" s="53">
        <v>231</v>
      </c>
      <c r="J16" s="54">
        <v>0.875</v>
      </c>
    </row>
    <row r="17" spans="1:10" ht="18.75" hidden="1">
      <c r="A17" s="55">
        <v>4</v>
      </c>
      <c r="B17" s="57" t="s">
        <v>35</v>
      </c>
      <c r="C17" s="48" t="s">
        <v>36</v>
      </c>
      <c r="D17" s="49">
        <v>250</v>
      </c>
      <c r="E17" s="50">
        <v>20.8</v>
      </c>
      <c r="F17" s="51">
        <f>+E17/0.8/D17</f>
        <v>0.104</v>
      </c>
      <c r="G17" s="50">
        <v>21.9</v>
      </c>
      <c r="H17" s="52">
        <f>+G17/0.8/D17</f>
        <v>0.10949999999999999</v>
      </c>
      <c r="I17" s="53">
        <v>231.7</v>
      </c>
      <c r="J17" s="45"/>
    </row>
    <row r="18" spans="1:10" ht="18.75" hidden="1">
      <c r="A18" s="47">
        <v>5</v>
      </c>
      <c r="B18" s="57" t="s">
        <v>35</v>
      </c>
      <c r="C18" s="56" t="s">
        <v>37</v>
      </c>
      <c r="D18" s="49">
        <v>63</v>
      </c>
      <c r="E18" s="50">
        <v>0.34899999999999998</v>
      </c>
      <c r="F18" s="51">
        <f>+E18/0.8/D18</f>
        <v>6.9246031746031745E-3</v>
      </c>
      <c r="G18" s="50">
        <v>2.5</v>
      </c>
      <c r="H18" s="52">
        <f>+G18/0.8/D18</f>
        <v>4.96031746031746E-2</v>
      </c>
      <c r="I18" s="53">
        <v>231.4</v>
      </c>
      <c r="J18" s="45"/>
    </row>
    <row r="19" spans="1:10" ht="18.75" hidden="1">
      <c r="A19" s="55">
        <v>6</v>
      </c>
      <c r="B19" s="57" t="s">
        <v>35</v>
      </c>
      <c r="C19" s="56" t="s">
        <v>38</v>
      </c>
      <c r="D19" s="49">
        <v>63</v>
      </c>
      <c r="E19" s="50">
        <f>22.25-2-10</f>
        <v>10.25</v>
      </c>
      <c r="F19" s="51">
        <f>+E19/0.8/D19</f>
        <v>0.20337301587301587</v>
      </c>
      <c r="G19" s="50">
        <f>25.4-12-2</f>
        <v>11.399999999999999</v>
      </c>
      <c r="H19" s="52">
        <f>+G19/0.8/D19</f>
        <v>0.22619047619047616</v>
      </c>
      <c r="I19" s="53">
        <v>231.4</v>
      </c>
      <c r="J19" s="45"/>
    </row>
    <row r="20" spans="1:10" ht="18.75" hidden="1">
      <c r="A20" s="47">
        <v>7</v>
      </c>
      <c r="B20" s="57" t="s">
        <v>35</v>
      </c>
      <c r="C20" s="56" t="s">
        <v>39</v>
      </c>
      <c r="D20" s="49">
        <v>63</v>
      </c>
      <c r="E20" s="50">
        <v>10</v>
      </c>
      <c r="F20" s="51">
        <f>+E20/0.8/D20</f>
        <v>0.1984126984126984</v>
      </c>
      <c r="G20" s="50">
        <v>12</v>
      </c>
      <c r="H20" s="52">
        <f>+G20/0.8/D20</f>
        <v>0.23809523809523808</v>
      </c>
      <c r="I20" s="53">
        <v>231.1</v>
      </c>
      <c r="J20" s="45"/>
    </row>
    <row r="21" spans="1:10" ht="18.75" hidden="1">
      <c r="A21" s="55">
        <v>8</v>
      </c>
      <c r="B21" s="56" t="s">
        <v>40</v>
      </c>
      <c r="C21" s="48" t="s">
        <v>41</v>
      </c>
      <c r="D21" s="49">
        <v>400</v>
      </c>
      <c r="E21" s="50">
        <v>55.826999999999998</v>
      </c>
      <c r="F21" s="51">
        <f>+E21/+J21/D21</f>
        <v>0.13998746238716148</v>
      </c>
      <c r="G21" s="50">
        <v>99.421999999999997</v>
      </c>
      <c r="H21" s="52">
        <f>+G21/+J21/D21</f>
        <v>0.24930290872617852</v>
      </c>
      <c r="I21" s="58">
        <v>231</v>
      </c>
      <c r="J21" s="45">
        <v>0.997</v>
      </c>
    </row>
    <row r="22" spans="1:10" ht="18.75" hidden="1">
      <c r="A22" s="47">
        <v>9</v>
      </c>
      <c r="B22" s="56" t="s">
        <v>42</v>
      </c>
      <c r="C22" s="48" t="s">
        <v>43</v>
      </c>
      <c r="D22" s="49">
        <v>400</v>
      </c>
      <c r="E22" s="50">
        <v>1.637</v>
      </c>
      <c r="F22" s="51">
        <f>+E22/+J22/D22</f>
        <v>4.3215417106652583E-3</v>
      </c>
      <c r="G22" s="50">
        <v>2.8159999999999998</v>
      </c>
      <c r="H22" s="52">
        <f>+G22/+J22/D22</f>
        <v>7.4340021119324185E-3</v>
      </c>
      <c r="I22" s="53">
        <v>234</v>
      </c>
      <c r="J22" s="54">
        <v>0.94699999999999995</v>
      </c>
    </row>
    <row r="23" spans="1:10" ht="18.75" hidden="1">
      <c r="A23" s="55">
        <v>10</v>
      </c>
      <c r="B23" s="56" t="s">
        <v>44</v>
      </c>
      <c r="C23" s="57" t="s">
        <v>45</v>
      </c>
      <c r="D23" s="49">
        <v>400</v>
      </c>
      <c r="E23" s="50">
        <v>65.932000000000002</v>
      </c>
      <c r="F23" s="51">
        <f>+E23/+J23/D23</f>
        <v>0.16532597793380141</v>
      </c>
      <c r="G23" s="50">
        <v>108.996</v>
      </c>
      <c r="H23" s="52">
        <f>+G23/+J23/D23</f>
        <v>0.27330992978936808</v>
      </c>
      <c r="I23" s="53">
        <v>234</v>
      </c>
      <c r="J23" s="45">
        <v>0.997</v>
      </c>
    </row>
    <row r="24" spans="1:10" ht="18.75">
      <c r="A24" s="59"/>
      <c r="B24" s="60" t="s">
        <v>46</v>
      </c>
      <c r="C24" s="60"/>
      <c r="D24" s="49"/>
      <c r="E24" s="61"/>
      <c r="F24" s="51"/>
      <c r="G24" s="61"/>
      <c r="H24" s="52"/>
      <c r="I24" s="53"/>
      <c r="J24" s="45"/>
    </row>
    <row r="25" spans="1:10" ht="18.75">
      <c r="A25" s="55">
        <v>11</v>
      </c>
      <c r="B25" s="56" t="s">
        <v>47</v>
      </c>
      <c r="C25" s="48" t="s">
        <v>48</v>
      </c>
      <c r="D25" s="49">
        <v>250</v>
      </c>
      <c r="E25" s="50">
        <v>34.771000000000001</v>
      </c>
      <c r="F25" s="51">
        <f>+E25/+J25/D25</f>
        <v>0.14105882352941176</v>
      </c>
      <c r="G25" s="50">
        <v>50.146999999999998</v>
      </c>
      <c r="H25" s="52">
        <f>+G25/+J25/D25</f>
        <v>0.20343610547667343</v>
      </c>
      <c r="I25" s="53">
        <v>235</v>
      </c>
      <c r="J25" s="54">
        <v>0.98599999999999999</v>
      </c>
    </row>
    <row r="26" spans="1:10" ht="18.75">
      <c r="A26" s="47">
        <v>12</v>
      </c>
      <c r="B26" s="56" t="s">
        <v>49</v>
      </c>
      <c r="C26" s="48" t="s">
        <v>50</v>
      </c>
      <c r="D26" s="49">
        <v>400</v>
      </c>
      <c r="E26" s="50">
        <v>98.617999999999995</v>
      </c>
      <c r="F26" s="51">
        <f>+E26/0.8/D26</f>
        <v>0.30818124999999996</v>
      </c>
      <c r="G26" s="50">
        <v>105</v>
      </c>
      <c r="H26" s="52">
        <f>+G26/0.8/D26</f>
        <v>0.328125</v>
      </c>
      <c r="I26" s="62">
        <v>231.5</v>
      </c>
      <c r="J26" s="45"/>
    </row>
    <row r="27" spans="1:10" ht="18.75">
      <c r="A27" s="55">
        <v>13</v>
      </c>
      <c r="B27" s="56" t="s">
        <v>51</v>
      </c>
      <c r="C27" s="48" t="s">
        <v>52</v>
      </c>
      <c r="D27" s="49">
        <v>25</v>
      </c>
      <c r="E27" s="50">
        <v>1.3089999999999999</v>
      </c>
      <c r="F27" s="51">
        <f>+E27/0.8/D27</f>
        <v>6.5449999999999994E-2</v>
      </c>
      <c r="G27" s="50">
        <v>2.5</v>
      </c>
      <c r="H27" s="52">
        <f>+G27/0.8/D27</f>
        <v>0.125</v>
      </c>
      <c r="I27" s="62">
        <v>231</v>
      </c>
      <c r="J27" s="45"/>
    </row>
    <row r="28" spans="1:10" ht="18.75">
      <c r="A28" s="47">
        <v>14</v>
      </c>
      <c r="B28" s="56" t="s">
        <v>53</v>
      </c>
      <c r="C28" s="60" t="s">
        <v>54</v>
      </c>
      <c r="D28" s="49">
        <v>100</v>
      </c>
      <c r="E28" s="61">
        <v>26.797999999999998</v>
      </c>
      <c r="F28" s="51">
        <f>+E28/+J28/D28</f>
        <v>0.27123481781376513</v>
      </c>
      <c r="G28" s="61">
        <v>32</v>
      </c>
      <c r="H28" s="52">
        <f>+G28/+J28/D28</f>
        <v>0.32388663967611336</v>
      </c>
      <c r="I28" s="53">
        <v>236</v>
      </c>
      <c r="J28" s="45">
        <v>0.98799999999999999</v>
      </c>
    </row>
    <row r="29" spans="1:10" ht="18.75">
      <c r="A29" s="55">
        <v>15</v>
      </c>
      <c r="B29" s="56" t="s">
        <v>55</v>
      </c>
      <c r="C29" s="48" t="s">
        <v>56</v>
      </c>
      <c r="D29" s="49">
        <v>400</v>
      </c>
      <c r="E29" s="50">
        <v>100.68</v>
      </c>
      <c r="F29" s="51">
        <f>+E29/+J29/D29</f>
        <v>0.25398587285570134</v>
      </c>
      <c r="G29" s="50">
        <v>143.13900000000001</v>
      </c>
      <c r="H29" s="52">
        <f>+G29/+J29/D29</f>
        <v>0.3610973763874874</v>
      </c>
      <c r="I29" s="53">
        <v>233</v>
      </c>
      <c r="J29" s="45">
        <v>0.99099999999999999</v>
      </c>
    </row>
    <row r="30" spans="1:10" ht="18.75">
      <c r="A30" s="47">
        <v>16</v>
      </c>
      <c r="B30" s="56" t="s">
        <v>57</v>
      </c>
      <c r="C30" s="48" t="s">
        <v>58</v>
      </c>
      <c r="D30" s="49">
        <v>630</v>
      </c>
      <c r="E30" s="50">
        <v>117.07</v>
      </c>
      <c r="F30" s="51">
        <f>+E30/+J30/D30</f>
        <v>0.18732398873527903</v>
      </c>
      <c r="G30" s="50">
        <v>167.08799999999999</v>
      </c>
      <c r="H30" s="52">
        <f>+G30/+J30/D30</f>
        <v>0.26735791090629801</v>
      </c>
      <c r="I30" s="53">
        <v>232</v>
      </c>
      <c r="J30" s="45">
        <v>0.99199999999999999</v>
      </c>
    </row>
    <row r="31" spans="1:10" ht="18.75">
      <c r="A31" s="55">
        <v>17</v>
      </c>
      <c r="B31" s="56"/>
      <c r="C31" s="48" t="s">
        <v>58</v>
      </c>
      <c r="D31" s="49">
        <v>400</v>
      </c>
      <c r="E31" s="50">
        <v>101.459</v>
      </c>
      <c r="F31" s="51">
        <f>+E31/+J31/D31</f>
        <v>0.25492211055276381</v>
      </c>
      <c r="G31" s="50">
        <v>126.708</v>
      </c>
      <c r="H31" s="52">
        <f>+G31/+J31/D31</f>
        <v>0.31836180904522615</v>
      </c>
      <c r="I31" s="53">
        <v>235</v>
      </c>
      <c r="J31" s="45">
        <v>0.995</v>
      </c>
    </row>
    <row r="32" spans="1:10" ht="18.75">
      <c r="A32" s="47">
        <v>18</v>
      </c>
      <c r="B32" s="56" t="s">
        <v>59</v>
      </c>
      <c r="C32" s="63" t="s">
        <v>60</v>
      </c>
      <c r="D32" s="49">
        <v>250</v>
      </c>
      <c r="E32" s="50">
        <v>95.864999999999995</v>
      </c>
      <c r="F32" s="51">
        <f>+E32/+J32/D32</f>
        <v>0.38500000000000001</v>
      </c>
      <c r="G32" s="50">
        <v>122.65600000000001</v>
      </c>
      <c r="H32" s="52">
        <f>+G32/+J32/D32</f>
        <v>0.4925943775100402</v>
      </c>
      <c r="I32" s="53">
        <v>233</v>
      </c>
      <c r="J32" s="45">
        <v>0.996</v>
      </c>
    </row>
    <row r="33" spans="1:10" ht="18.75">
      <c r="A33" s="55">
        <v>19</v>
      </c>
      <c r="B33" s="56"/>
      <c r="C33" s="48" t="s">
        <v>60</v>
      </c>
      <c r="D33" s="49">
        <v>250</v>
      </c>
      <c r="E33" s="50">
        <v>0</v>
      </c>
      <c r="F33" s="51">
        <f>+E33/0.8/D33</f>
        <v>0</v>
      </c>
      <c r="G33" s="50">
        <v>0</v>
      </c>
      <c r="H33" s="52">
        <f>+G33/0.8/D33</f>
        <v>0</v>
      </c>
      <c r="I33" s="53" t="s">
        <v>61</v>
      </c>
      <c r="J33" s="45"/>
    </row>
    <row r="34" spans="1:10" ht="18.75" hidden="1">
      <c r="A34" s="47">
        <v>20</v>
      </c>
      <c r="B34" s="48" t="s">
        <v>62</v>
      </c>
      <c r="C34" s="63" t="s">
        <v>63</v>
      </c>
      <c r="D34" s="49">
        <v>100</v>
      </c>
      <c r="E34" s="50">
        <v>4.5990000000000002</v>
      </c>
      <c r="F34" s="51">
        <f>+E34/+J34/D34</f>
        <v>7.0645161290322583E-2</v>
      </c>
      <c r="G34" s="50">
        <v>6.056</v>
      </c>
      <c r="H34" s="52">
        <f>+G34/+J34/D34</f>
        <v>9.3026113671274946E-2</v>
      </c>
      <c r="I34" s="53">
        <v>231.2</v>
      </c>
      <c r="J34" s="45">
        <v>0.65100000000000002</v>
      </c>
    </row>
    <row r="35" spans="1:10" ht="18.75" hidden="1">
      <c r="A35" s="55">
        <v>21</v>
      </c>
      <c r="B35" s="48" t="s">
        <v>64</v>
      </c>
      <c r="C35" s="48" t="s">
        <v>65</v>
      </c>
      <c r="D35" s="49">
        <v>25</v>
      </c>
      <c r="E35" s="50">
        <v>0</v>
      </c>
      <c r="F35" s="51">
        <v>0</v>
      </c>
      <c r="G35" s="50">
        <v>0</v>
      </c>
      <c r="H35" s="52">
        <v>0</v>
      </c>
      <c r="I35" s="64">
        <v>0</v>
      </c>
      <c r="J35" s="45">
        <v>0</v>
      </c>
    </row>
    <row r="36" spans="1:10" ht="18.75">
      <c r="A36" s="59"/>
      <c r="B36" s="48" t="s">
        <v>66</v>
      </c>
      <c r="C36" s="65"/>
      <c r="D36" s="49"/>
      <c r="E36" s="50"/>
      <c r="F36" s="51"/>
      <c r="G36" s="50"/>
      <c r="H36" s="52"/>
      <c r="I36" s="53"/>
      <c r="J36" s="45"/>
    </row>
    <row r="37" spans="1:10" ht="18.75">
      <c r="A37" s="55">
        <v>22</v>
      </c>
      <c r="B37" s="48" t="s">
        <v>67</v>
      </c>
      <c r="C37" s="48" t="s">
        <v>68</v>
      </c>
      <c r="D37" s="49">
        <v>160</v>
      </c>
      <c r="E37" s="50">
        <v>16.954000000000001</v>
      </c>
      <c r="F37" s="51">
        <f>+E37/+J37/D37</f>
        <v>0.12584619952494064</v>
      </c>
      <c r="G37" s="66">
        <v>19</v>
      </c>
      <c r="H37" s="52">
        <f>+G37/+J37/D37</f>
        <v>0.14103325415676959</v>
      </c>
      <c r="I37" s="53">
        <v>241.7</v>
      </c>
      <c r="J37" s="45">
        <v>0.84199999999999997</v>
      </c>
    </row>
    <row r="38" spans="1:10" ht="18.75">
      <c r="A38" s="47">
        <v>23</v>
      </c>
      <c r="B38" s="48" t="s">
        <v>49</v>
      </c>
      <c r="C38" s="48" t="s">
        <v>69</v>
      </c>
      <c r="D38" s="49">
        <v>63</v>
      </c>
      <c r="E38" s="50">
        <v>4.9539999999999997</v>
      </c>
      <c r="F38" s="51">
        <f>+E38/+J38/D38</f>
        <v>8.0734004758645422E-2</v>
      </c>
      <c r="G38" s="66">
        <v>5.5</v>
      </c>
      <c r="H38" s="52">
        <f>+G38/+J38/D38</f>
        <v>8.963201981682474E-2</v>
      </c>
      <c r="I38" s="53">
        <v>239.4</v>
      </c>
      <c r="J38" s="45">
        <v>0.97399999999999998</v>
      </c>
    </row>
    <row r="39" spans="1:10" ht="18.75">
      <c r="A39" s="55">
        <v>24</v>
      </c>
      <c r="B39" s="48" t="s">
        <v>70</v>
      </c>
      <c r="C39" s="48" t="s">
        <v>71</v>
      </c>
      <c r="D39" s="49">
        <v>100</v>
      </c>
      <c r="E39" s="50">
        <v>9.24</v>
      </c>
      <c r="F39" s="51">
        <f>+E39/+J39/D39</f>
        <v>9.3617021276595741E-2</v>
      </c>
      <c r="G39" s="66">
        <v>19.026</v>
      </c>
      <c r="H39" s="52">
        <f>+G39/+J39/D39</f>
        <v>0.19276595744680849</v>
      </c>
      <c r="I39" s="53">
        <v>241</v>
      </c>
      <c r="J39" s="45">
        <v>0.98699999999999999</v>
      </c>
    </row>
    <row r="40" spans="1:10" ht="18.75">
      <c r="A40" s="47">
        <v>25</v>
      </c>
      <c r="B40" s="48" t="s">
        <v>72</v>
      </c>
      <c r="C40" s="60" t="s">
        <v>73</v>
      </c>
      <c r="D40" s="49">
        <v>250</v>
      </c>
      <c r="E40" s="61">
        <v>67.069999999999993</v>
      </c>
      <c r="F40" s="51">
        <f>+E40/+J40/D40</f>
        <v>0.2698993963782696</v>
      </c>
      <c r="G40" s="66">
        <v>97.905000000000001</v>
      </c>
      <c r="H40" s="52">
        <f>+G40/+J40/D40</f>
        <v>0.39398390342052314</v>
      </c>
      <c r="I40" s="62">
        <v>242</v>
      </c>
      <c r="J40" s="45">
        <v>0.99399999999999999</v>
      </c>
    </row>
    <row r="41" spans="1:10" ht="18.75">
      <c r="A41" s="55">
        <v>26</v>
      </c>
      <c r="B41" s="48" t="s">
        <v>74</v>
      </c>
      <c r="C41" s="48" t="s">
        <v>75</v>
      </c>
      <c r="D41" s="49">
        <v>160</v>
      </c>
      <c r="E41" s="50">
        <v>36.171999999999997</v>
      </c>
      <c r="F41" s="51">
        <f>+E41/+J41/D41</f>
        <v>0.38579351535836176</v>
      </c>
      <c r="G41" s="66">
        <v>41</v>
      </c>
      <c r="H41" s="52">
        <f>+G41/+J41/D41</f>
        <v>0.4372866894197952</v>
      </c>
      <c r="I41" s="53">
        <v>238.5</v>
      </c>
      <c r="J41" s="45">
        <v>0.58599999999999997</v>
      </c>
    </row>
    <row r="42" spans="1:10" ht="18.75" hidden="1">
      <c r="A42" s="59"/>
      <c r="B42" s="48" t="s">
        <v>76</v>
      </c>
      <c r="C42" s="48"/>
      <c r="D42" s="49"/>
      <c r="E42" s="50"/>
      <c r="F42" s="51"/>
      <c r="G42" s="50"/>
      <c r="H42" s="52"/>
      <c r="I42" s="53"/>
      <c r="J42" s="45"/>
    </row>
    <row r="43" spans="1:10" ht="18.75" hidden="1">
      <c r="A43" s="55">
        <v>27</v>
      </c>
      <c r="B43" s="67" t="s">
        <v>35</v>
      </c>
      <c r="C43" s="68" t="s">
        <v>77</v>
      </c>
      <c r="D43" s="49">
        <v>400</v>
      </c>
      <c r="E43" s="50">
        <v>0</v>
      </c>
      <c r="F43" s="51">
        <f>+E43/0.8/D43</f>
        <v>0</v>
      </c>
      <c r="G43" s="50">
        <v>0</v>
      </c>
      <c r="H43" s="52">
        <f>+G43/0.8/D43</f>
        <v>0</v>
      </c>
      <c r="I43" s="53">
        <v>231</v>
      </c>
      <c r="J43" s="45"/>
    </row>
    <row r="44" spans="1:10" ht="18.75" hidden="1">
      <c r="A44" s="47">
        <v>28</v>
      </c>
      <c r="B44" s="67" t="s">
        <v>35</v>
      </c>
      <c r="C44" s="68" t="s">
        <v>78</v>
      </c>
      <c r="D44" s="49">
        <v>63</v>
      </c>
      <c r="E44" s="61">
        <v>0</v>
      </c>
      <c r="F44" s="51">
        <f>+E44/0.8/D44</f>
        <v>0</v>
      </c>
      <c r="G44" s="61">
        <v>0</v>
      </c>
      <c r="H44" s="52">
        <f>+G44/0.8/D44</f>
        <v>0</v>
      </c>
      <c r="I44" s="53" t="s">
        <v>79</v>
      </c>
      <c r="J44" s="45"/>
    </row>
    <row r="45" spans="1:10" ht="18.75" hidden="1">
      <c r="A45" s="55">
        <v>29</v>
      </c>
      <c r="B45" s="67" t="s">
        <v>35</v>
      </c>
      <c r="C45" s="68" t="s">
        <v>80</v>
      </c>
      <c r="D45" s="49">
        <v>100</v>
      </c>
      <c r="E45" s="50">
        <v>0</v>
      </c>
      <c r="F45" s="51">
        <f>+E45/0.8/D45</f>
        <v>0</v>
      </c>
      <c r="G45" s="50">
        <v>0</v>
      </c>
      <c r="H45" s="52">
        <f>+G45/0.8/D45</f>
        <v>0</v>
      </c>
      <c r="I45" s="53" t="s">
        <v>79</v>
      </c>
      <c r="J45" s="69"/>
    </row>
    <row r="46" spans="1:10" ht="18.75" hidden="1">
      <c r="A46" s="59"/>
      <c r="B46" s="48" t="s">
        <v>81</v>
      </c>
      <c r="C46" s="48"/>
      <c r="D46" s="49"/>
      <c r="E46" s="50"/>
      <c r="F46" s="51"/>
      <c r="G46" s="50"/>
      <c r="H46" s="52"/>
      <c r="I46" s="53"/>
      <c r="J46" s="69"/>
    </row>
    <row r="47" spans="1:10" ht="18.75" hidden="1">
      <c r="A47" s="55">
        <v>30</v>
      </c>
      <c r="B47" s="60" t="s">
        <v>35</v>
      </c>
      <c r="C47" s="63" t="s">
        <v>82</v>
      </c>
      <c r="D47" s="49">
        <v>250</v>
      </c>
      <c r="E47" s="50">
        <v>60</v>
      </c>
      <c r="F47" s="51">
        <f>+E47/0.8/D47</f>
        <v>0.3</v>
      </c>
      <c r="G47" s="50">
        <v>65</v>
      </c>
      <c r="H47" s="52">
        <f>+G47/0.8/D47</f>
        <v>0.32500000000000001</v>
      </c>
      <c r="I47" s="70">
        <v>231.5</v>
      </c>
      <c r="J47" s="45"/>
    </row>
    <row r="48" spans="1:10" ht="18.75" hidden="1">
      <c r="A48" s="71"/>
      <c r="B48" s="48" t="s">
        <v>83</v>
      </c>
      <c r="C48" s="72"/>
      <c r="D48" s="49"/>
      <c r="E48" s="50"/>
      <c r="F48" s="51"/>
      <c r="G48" s="50"/>
      <c r="H48" s="52"/>
      <c r="I48" s="53"/>
      <c r="J48" s="45"/>
    </row>
    <row r="49" spans="1:10" ht="18.75" hidden="1">
      <c r="A49" s="47">
        <v>31</v>
      </c>
      <c r="B49" s="48" t="s">
        <v>35</v>
      </c>
      <c r="C49" s="73" t="s">
        <v>84</v>
      </c>
      <c r="D49" s="49">
        <v>63</v>
      </c>
      <c r="E49" s="50">
        <v>1.964</v>
      </c>
      <c r="F49" s="51">
        <f>+E49/0.8/D49</f>
        <v>3.8968253968253964E-2</v>
      </c>
      <c r="G49" s="50">
        <v>2.351</v>
      </c>
      <c r="H49" s="52">
        <f>+G49/0.8/D49</f>
        <v>4.6646825396825395E-2</v>
      </c>
      <c r="I49" s="53">
        <v>231.5</v>
      </c>
      <c r="J49" s="45"/>
    </row>
    <row r="50" spans="1:10" ht="19.5" thickBot="1">
      <c r="A50" s="74"/>
      <c r="B50" s="75"/>
      <c r="C50" s="75" t="s">
        <v>87</v>
      </c>
      <c r="D50" s="76">
        <f>SUM(D25:D49)</f>
        <v>4439</v>
      </c>
      <c r="E50" s="77"/>
      <c r="F50" s="77"/>
      <c r="G50" s="77">
        <f>SUM(G25:G49)</f>
        <v>1005.076</v>
      </c>
      <c r="H50" s="78"/>
      <c r="I50" s="79"/>
      <c r="J50" s="45"/>
    </row>
    <row r="51" spans="1:10" ht="19.5" hidden="1" thickBot="1">
      <c r="A51" s="80"/>
      <c r="B51" s="81" t="s">
        <v>85</v>
      </c>
      <c r="C51" s="81"/>
      <c r="D51" s="82">
        <f>SUM(D14:D50)</f>
        <v>11417</v>
      </c>
      <c r="E51" s="83">
        <f>SUM(E14:E49)</f>
        <v>980.18800000000022</v>
      </c>
      <c r="F51" s="84">
        <f>+E51/D51</f>
        <v>8.5853376543750567E-2</v>
      </c>
      <c r="G51" s="83">
        <f>SUM(G14:G49)</f>
        <v>1320.0150000000001</v>
      </c>
      <c r="H51" s="85">
        <f>+G51/D51</f>
        <v>0.11561837610580714</v>
      </c>
      <c r="I51" s="86">
        <f>SUM(I14:I49)/28</f>
        <v>225.71071428571426</v>
      </c>
      <c r="J51" s="45"/>
    </row>
  </sheetData>
  <mergeCells count="1">
    <mergeCell ref="E6:I6"/>
  </mergeCells>
  <pageMargins left="0" right="0" top="0" bottom="0" header="0.31496062992125984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для СМ и СИ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2019-03-19T08:39:29Z</dcterms:modified>
</cp:coreProperties>
</file>